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old Pc\Д диск\ТОПШИРИКЛАР 2021\2022\МАЙ\РАСМИЙ САЙТ УЧУН\СТАТИСТИКА МАЪЛУМОТЛАРИ\ЙИЛ ЯКУНЛАРИ\ДЕҲҚОНЧИЛИК\"/>
    </mc:Choice>
  </mc:AlternateContent>
  <bookViews>
    <workbookView xWindow="0" yWindow="0" windowWidth="28800" windowHeight="12330"/>
  </bookViews>
  <sheets>
    <sheet name="meva" sheetId="1" r:id="rId1"/>
  </sheets>
  <externalReferences>
    <externalReference r:id="rId2"/>
  </externalReferences>
  <definedNames>
    <definedName name="countryName" localSheetId="0">#REF!</definedName>
    <definedName name="countryName">#REF!</definedName>
    <definedName name="refYear1" localSheetId="0">#REF!</definedName>
    <definedName name="refYear1">#REF!</definedName>
    <definedName name="refYear2" localSheetId="0">#REF!</definedName>
    <definedName name="refYear2">#REF!</definedName>
    <definedName name="returnDate" localSheetId="0">#REF!</definedName>
    <definedName name="returnDate">#REF!</definedName>
    <definedName name="table" localSheetId="0">#REF!</definedName>
    <definedName name="table">#REF!</definedName>
    <definedName name="tableHeader" localSheetId="0">#REF!</definedName>
    <definedName name="tableHeader">#REF!</definedName>
    <definedName name="year" localSheetId="0">#REF!</definedName>
    <definedName name="year">#REF!</definedName>
    <definedName name="_xlnm.Print_Titles" localSheetId="0">meva!$B:$B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9" i="1" l="1"/>
  <c r="F19" i="1"/>
  <c r="M18" i="1"/>
  <c r="H18" i="1"/>
  <c r="F18" i="1"/>
  <c r="D18" i="1"/>
  <c r="M17" i="1"/>
  <c r="F17" i="1"/>
  <c r="M16" i="1"/>
  <c r="H16" i="1"/>
  <c r="F16" i="1"/>
  <c r="D16" i="1"/>
  <c r="M15" i="1"/>
  <c r="F15" i="1"/>
  <c r="M14" i="1"/>
  <c r="H14" i="1"/>
  <c r="F14" i="1"/>
  <c r="D14" i="1"/>
  <c r="M13" i="1"/>
  <c r="F13" i="1"/>
  <c r="M12" i="1"/>
  <c r="H12" i="1"/>
  <c r="F12" i="1"/>
  <c r="D12" i="1"/>
  <c r="M11" i="1"/>
  <c r="F11" i="1"/>
  <c r="M10" i="1"/>
  <c r="H10" i="1"/>
  <c r="F10" i="1"/>
  <c r="D10" i="1"/>
  <c r="M9" i="1"/>
  <c r="F9" i="1"/>
  <c r="M8" i="1"/>
  <c r="H8" i="1"/>
  <c r="F8" i="1"/>
  <c r="D8" i="1"/>
  <c r="M6" i="1"/>
  <c r="F6" i="1"/>
  <c r="F5" i="1" s="1"/>
  <c r="K5" i="1"/>
  <c r="L19" i="1" s="1"/>
  <c r="I5" i="1"/>
  <c r="J12" i="1" s="1"/>
  <c r="G5" i="1"/>
  <c r="H19" i="1" s="1"/>
  <c r="E5" i="1"/>
  <c r="C5" i="1"/>
  <c r="D19" i="1" s="1"/>
  <c r="G4" i="1"/>
  <c r="I4" i="1" s="1"/>
  <c r="K4" i="1" s="1"/>
  <c r="F4" i="1"/>
  <c r="H4" i="1" s="1"/>
  <c r="J4" i="1" s="1"/>
  <c r="L4" i="1" s="1"/>
  <c r="E4" i="1"/>
  <c r="J14" i="1" l="1"/>
  <c r="J16" i="1"/>
  <c r="J18" i="1"/>
  <c r="J8" i="1"/>
  <c r="L12" i="1"/>
  <c r="L18" i="1"/>
  <c r="L8" i="1"/>
  <c r="M5" i="1"/>
  <c r="L14" i="1"/>
  <c r="D6" i="1"/>
  <c r="D9" i="1"/>
  <c r="D11" i="1"/>
  <c r="D13" i="1"/>
  <c r="D15" i="1"/>
  <c r="D17" i="1"/>
  <c r="L16" i="1"/>
  <c r="H6" i="1"/>
  <c r="H9" i="1"/>
  <c r="H11" i="1"/>
  <c r="H13" i="1"/>
  <c r="H15" i="1"/>
  <c r="H17" i="1"/>
  <c r="J10" i="1"/>
  <c r="J6" i="1"/>
  <c r="J5" i="1" s="1"/>
  <c r="J9" i="1"/>
  <c r="J11" i="1"/>
  <c r="J13" i="1"/>
  <c r="J15" i="1"/>
  <c r="J17" i="1"/>
  <c r="J19" i="1"/>
  <c r="L10" i="1"/>
  <c r="L6" i="1"/>
  <c r="L9" i="1"/>
  <c r="L11" i="1"/>
  <c r="L13" i="1"/>
  <c r="L15" i="1"/>
  <c r="L17" i="1"/>
  <c r="D5" i="1" l="1"/>
  <c r="L5" i="1"/>
  <c r="H5" i="1"/>
</calcChain>
</file>

<file path=xl/sharedStrings.xml><?xml version="1.0" encoding="utf-8"?>
<sst xmlns="http://schemas.openxmlformats.org/spreadsheetml/2006/main" count="27" uniqueCount="27">
  <si>
    <t>O'zbekiston Respublikasida 2017-2021 yillarda ishlab chiqarilgan meva va rezavorlar to'g'risida ma'lumot</t>
  </si>
  <si>
    <t>№</t>
  </si>
  <si>
    <t>Hududlar nomi</t>
  </si>
  <si>
    <t>2017 y.</t>
  </si>
  <si>
    <t>2018 y.</t>
  </si>
  <si>
    <t>2019 y.</t>
  </si>
  <si>
    <t>2020 y.</t>
  </si>
  <si>
    <t>2021 y.</t>
  </si>
  <si>
    <t>2017 yilga nisbatan, foizda</t>
  </si>
  <si>
    <t>miqdori, tonna</t>
  </si>
  <si>
    <t>ulushi, foiz</t>
  </si>
  <si>
    <t>O'zbekiston Respublikasi</t>
  </si>
  <si>
    <t>Qoraqalpog'iston Respublikasi</t>
  </si>
  <si>
    <t>viloyatlar:</t>
  </si>
  <si>
    <t>Andijon</t>
  </si>
  <si>
    <t>Buxoro</t>
  </si>
  <si>
    <t>Jizzax</t>
  </si>
  <si>
    <t>Qashqadaryo</t>
  </si>
  <si>
    <t>Navoiy</t>
  </si>
  <si>
    <t>Namangan</t>
  </si>
  <si>
    <t>Samarqand</t>
  </si>
  <si>
    <t>Surxondaryo</t>
  </si>
  <si>
    <t>Sirdaryo</t>
  </si>
  <si>
    <t>Toshkent</t>
  </si>
  <si>
    <t>Farg'ona</t>
  </si>
  <si>
    <t>Xorazm</t>
  </si>
  <si>
    <t>*Davlat statistika qo'mitasi ma'lumoti asosida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</si>
</sst>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"/>
    <numFmt numFmtId="165" formatCode="0.0"/>
    <numFmt numFmtId="166" formatCode="0.000"/>
  </numFmts>
  <fonts count="7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4">
    <xf numFmtId="0" fontId="0" fillId="0" borderId="0" xfId="0"/>
    <xf numFmtId="0" fontId="2" fillId="0" borderId="0" xfId="1" applyFont="1" applyAlignment="1">
      <alignment horizontal="center" vertical="center" wrapText="1"/>
    </xf>
    <xf numFmtId="0" fontId="3" fillId="0" borderId="0" xfId="1" applyFont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/>
    </xf>
    <xf numFmtId="0" fontId="4" fillId="0" borderId="2" xfId="1" applyFont="1" applyBorder="1" applyAlignment="1">
      <alignment wrapText="1"/>
    </xf>
    <xf numFmtId="3" fontId="4" fillId="0" borderId="2" xfId="1" applyNumberFormat="1" applyFont="1" applyBorder="1"/>
    <xf numFmtId="164" fontId="4" fillId="0" borderId="2" xfId="1" applyNumberFormat="1" applyFont="1" applyBorder="1"/>
    <xf numFmtId="165" fontId="4" fillId="0" borderId="2" xfId="1" applyNumberFormat="1" applyFont="1" applyBorder="1"/>
    <xf numFmtId="0" fontId="3" fillId="0" borderId="2" xfId="1" applyFont="1" applyBorder="1" applyAlignment="1">
      <alignment horizontal="left" wrapText="1" indent="1"/>
    </xf>
    <xf numFmtId="3" fontId="3" fillId="0" borderId="2" xfId="1" applyNumberFormat="1" applyFont="1" applyBorder="1"/>
    <xf numFmtId="164" fontId="3" fillId="0" borderId="2" xfId="1" applyNumberFormat="1" applyFont="1" applyBorder="1"/>
    <xf numFmtId="165" fontId="3" fillId="0" borderId="2" xfId="1" applyNumberFormat="1" applyFont="1" applyBorder="1"/>
    <xf numFmtId="166" fontId="3" fillId="0" borderId="0" xfId="1" applyNumberFormat="1" applyFont="1"/>
    <xf numFmtId="0" fontId="5" fillId="0" borderId="2" xfId="1" applyFont="1" applyBorder="1" applyAlignment="1">
      <alignment horizontal="left" indent="3"/>
    </xf>
    <xf numFmtId="0" fontId="3" fillId="0" borderId="2" xfId="1" applyFont="1" applyBorder="1"/>
    <xf numFmtId="0" fontId="3" fillId="0" borderId="2" xfId="1" applyFont="1" applyBorder="1" applyAlignment="1">
      <alignment horizontal="left" indent="1"/>
    </xf>
    <xf numFmtId="0" fontId="6" fillId="0" borderId="0" xfId="0" applyFont="1" applyFill="1" applyBorder="1" applyAlignment="1">
      <alignment horizontal="left" vertical="center"/>
    </xf>
  </cellXfs>
  <cellStyles count="2">
    <cellStyle name="Обычный" xfId="0" builtinId="0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9;&#1072;&#1081;&#1090;&#1075;&#107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hqonchilik mahsuloti"/>
      <sheetName val="chorvachilik mahsuloti"/>
      <sheetName val="русча учун"/>
      <sheetName val="kartoshka"/>
      <sheetName val="don"/>
      <sheetName val="sabzavo"/>
      <sheetName val="poliz"/>
      <sheetName val="meva"/>
      <sheetName val="uzum"/>
      <sheetName val="sabzavot kategoriy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tabSelected="1" workbookViewId="0">
      <selection activeCell="C12" sqref="C12"/>
    </sheetView>
  </sheetViews>
  <sheetFormatPr defaultRowHeight="15.75" x14ac:dyDescent="0.25"/>
  <cols>
    <col min="1" max="1" width="6.28515625" style="3" customWidth="1"/>
    <col min="2" max="2" width="17.7109375" style="2" customWidth="1"/>
    <col min="3" max="3" width="12.28515625" style="2" customWidth="1"/>
    <col min="4" max="4" width="8.85546875" style="2" customWidth="1"/>
    <col min="5" max="5" width="12.28515625" style="2" customWidth="1"/>
    <col min="6" max="6" width="8.85546875" style="2" customWidth="1"/>
    <col min="7" max="7" width="12.28515625" style="2" customWidth="1"/>
    <col min="8" max="8" width="8.85546875" style="2" customWidth="1"/>
    <col min="9" max="9" width="12.28515625" style="2" customWidth="1"/>
    <col min="10" max="10" width="8.85546875" style="2" customWidth="1"/>
    <col min="11" max="11" width="12.28515625" style="2" customWidth="1"/>
    <col min="12" max="12" width="8.85546875" style="2" customWidth="1"/>
    <col min="13" max="13" width="10.28515625" style="2" customWidth="1"/>
    <col min="14" max="16384" width="9.140625" style="2"/>
  </cols>
  <sheetData>
    <row r="1" spans="1:14" ht="22.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4" ht="9.75" customHeight="1" x14ac:dyDescent="0.25">
      <c r="I2" s="4"/>
      <c r="J2" s="4"/>
      <c r="K2" s="4"/>
    </row>
    <row r="3" spans="1:14" ht="29.25" customHeight="1" x14ac:dyDescent="0.25">
      <c r="A3" s="5" t="s">
        <v>1</v>
      </c>
      <c r="B3" s="5" t="s">
        <v>2</v>
      </c>
      <c r="C3" s="6" t="s">
        <v>3</v>
      </c>
      <c r="D3" s="6"/>
      <c r="E3" s="6" t="s">
        <v>4</v>
      </c>
      <c r="F3" s="6"/>
      <c r="G3" s="6" t="s">
        <v>5</v>
      </c>
      <c r="H3" s="6"/>
      <c r="I3" s="6" t="s">
        <v>6</v>
      </c>
      <c r="J3" s="6"/>
      <c r="K3" s="6" t="s">
        <v>7</v>
      </c>
      <c r="L3" s="6"/>
      <c r="M3" s="7" t="s">
        <v>8</v>
      </c>
    </row>
    <row r="4" spans="1:14" ht="41.25" customHeight="1" x14ac:dyDescent="0.25">
      <c r="A4" s="8"/>
      <c r="B4" s="8"/>
      <c r="C4" s="9" t="s">
        <v>9</v>
      </c>
      <c r="D4" s="9" t="s">
        <v>10</v>
      </c>
      <c r="E4" s="9" t="str">
        <f>+C4</f>
        <v>miqdori, tonna</v>
      </c>
      <c r="F4" s="9" t="str">
        <f t="shared" ref="F4:L4" si="0">+D4</f>
        <v>ulushi, foiz</v>
      </c>
      <c r="G4" s="9" t="str">
        <f t="shared" si="0"/>
        <v>miqdori, tonna</v>
      </c>
      <c r="H4" s="9" t="str">
        <f t="shared" si="0"/>
        <v>ulushi, foiz</v>
      </c>
      <c r="I4" s="9" t="str">
        <f t="shared" si="0"/>
        <v>miqdori, tonna</v>
      </c>
      <c r="J4" s="9" t="str">
        <f t="shared" si="0"/>
        <v>ulushi, foiz</v>
      </c>
      <c r="K4" s="9" t="str">
        <f t="shared" si="0"/>
        <v>miqdori, tonna</v>
      </c>
      <c r="L4" s="9" t="str">
        <f t="shared" si="0"/>
        <v>ulushi, foiz</v>
      </c>
      <c r="M4" s="7"/>
    </row>
    <row r="5" spans="1:14" ht="34.5" customHeight="1" x14ac:dyDescent="0.25">
      <c r="A5" s="10"/>
      <c r="B5" s="11" t="s">
        <v>11</v>
      </c>
      <c r="C5" s="12">
        <f t="shared" ref="C5:L5" si="1">SUM(C6:C19)</f>
        <v>2614916</v>
      </c>
      <c r="D5" s="13">
        <f t="shared" si="1"/>
        <v>100.00000000000001</v>
      </c>
      <c r="E5" s="12">
        <f t="shared" si="1"/>
        <v>2706247</v>
      </c>
      <c r="F5" s="13">
        <f t="shared" si="1"/>
        <v>100.00000000000001</v>
      </c>
      <c r="G5" s="12">
        <f t="shared" si="1"/>
        <v>2752721</v>
      </c>
      <c r="H5" s="13">
        <f t="shared" si="1"/>
        <v>100.00000000000001</v>
      </c>
      <c r="I5" s="12">
        <f t="shared" si="1"/>
        <v>2812618</v>
      </c>
      <c r="J5" s="13">
        <f t="shared" si="1"/>
        <v>100</v>
      </c>
      <c r="K5" s="12">
        <f t="shared" si="1"/>
        <v>2852477</v>
      </c>
      <c r="L5" s="13">
        <f t="shared" si="1"/>
        <v>100</v>
      </c>
      <c r="M5" s="14">
        <f>+K5/C5*100</f>
        <v>109.08484249589662</v>
      </c>
    </row>
    <row r="6" spans="1:14" ht="34.5" customHeight="1" x14ac:dyDescent="0.25">
      <c r="A6" s="10">
        <v>1</v>
      </c>
      <c r="B6" s="15" t="s">
        <v>12</v>
      </c>
      <c r="C6" s="16">
        <v>47005</v>
      </c>
      <c r="D6" s="17">
        <f>ROUND(C6/$C$5*100,1)</f>
        <v>1.8</v>
      </c>
      <c r="E6" s="16">
        <v>49384</v>
      </c>
      <c r="F6" s="17">
        <f>ROUND(E6/$E$5*100,1)</f>
        <v>1.8</v>
      </c>
      <c r="G6" s="16">
        <v>56069</v>
      </c>
      <c r="H6" s="17">
        <f>ROUND(G6/$G$5*100,1)+0.1</f>
        <v>2.1</v>
      </c>
      <c r="I6" s="16">
        <v>57889</v>
      </c>
      <c r="J6" s="17">
        <f>ROUND(I6/$I$5*100,1)</f>
        <v>2.1</v>
      </c>
      <c r="K6" s="16">
        <v>61897</v>
      </c>
      <c r="L6" s="17">
        <f>ROUND(K6/$K$5*100,1)</f>
        <v>2.2000000000000002</v>
      </c>
      <c r="M6" s="18">
        <f>+K6/C6*100</f>
        <v>131.68173598553346</v>
      </c>
      <c r="N6" s="19"/>
    </row>
    <row r="7" spans="1:14" ht="16.5" customHeight="1" x14ac:dyDescent="0.25">
      <c r="A7" s="10"/>
      <c r="B7" s="20" t="s">
        <v>13</v>
      </c>
      <c r="C7" s="16"/>
      <c r="D7" s="16"/>
      <c r="E7" s="16"/>
      <c r="F7" s="16"/>
      <c r="G7" s="16"/>
      <c r="H7" s="17"/>
      <c r="I7" s="16"/>
      <c r="J7" s="17"/>
      <c r="K7" s="16"/>
      <c r="L7" s="17"/>
      <c r="M7" s="21"/>
      <c r="N7" s="19"/>
    </row>
    <row r="8" spans="1:14" ht="24.95" customHeight="1" x14ac:dyDescent="0.25">
      <c r="A8" s="10">
        <v>2</v>
      </c>
      <c r="B8" s="22" t="s">
        <v>14</v>
      </c>
      <c r="C8" s="16">
        <v>568706</v>
      </c>
      <c r="D8" s="17">
        <f>ROUND(C8/$C$5*100,1)+0.1</f>
        <v>21.8</v>
      </c>
      <c r="E8" s="16">
        <v>606053</v>
      </c>
      <c r="F8" s="17">
        <f t="shared" ref="F8:F19" si="2">ROUND(E8/$E$5*100,1)</f>
        <v>22.4</v>
      </c>
      <c r="G8" s="16">
        <v>633364</v>
      </c>
      <c r="H8" s="17">
        <f t="shared" ref="H8:H19" si="3">ROUND(G8/$G$5*100,1)</f>
        <v>23</v>
      </c>
      <c r="I8" s="16">
        <v>633854</v>
      </c>
      <c r="J8" s="17">
        <f t="shared" ref="J8:J19" si="4">ROUND(I8/$I$5*100,1)</f>
        <v>22.5</v>
      </c>
      <c r="K8" s="16">
        <v>657480</v>
      </c>
      <c r="L8" s="17">
        <f>ROUND(K8/$K$5*100,1)</f>
        <v>23</v>
      </c>
      <c r="M8" s="18">
        <f t="shared" ref="M8:M19" si="5">+K8/C8*100</f>
        <v>115.60982300169155</v>
      </c>
      <c r="N8" s="19"/>
    </row>
    <row r="9" spans="1:14" ht="24.95" customHeight="1" x14ac:dyDescent="0.25">
      <c r="A9" s="10">
        <v>3</v>
      </c>
      <c r="B9" s="22" t="s">
        <v>15</v>
      </c>
      <c r="C9" s="16">
        <v>269588</v>
      </c>
      <c r="D9" s="17">
        <f t="shared" ref="D9:D19" si="6">ROUND(C9/$C$5*100,1)</f>
        <v>10.3</v>
      </c>
      <c r="E9" s="16">
        <v>280320</v>
      </c>
      <c r="F9" s="17">
        <f t="shared" si="2"/>
        <v>10.4</v>
      </c>
      <c r="G9" s="16">
        <v>289576</v>
      </c>
      <c r="H9" s="17">
        <f>ROUND(G9/$G$5*100,1)</f>
        <v>10.5</v>
      </c>
      <c r="I9" s="16">
        <v>303531</v>
      </c>
      <c r="J9" s="17">
        <f>ROUND(I9/$I$5*100,1)</f>
        <v>10.8</v>
      </c>
      <c r="K9" s="16">
        <v>262078</v>
      </c>
      <c r="L9" s="17">
        <f>ROUND(K9/$K$5*100,1)</f>
        <v>9.1999999999999993</v>
      </c>
      <c r="M9" s="18">
        <f t="shared" si="5"/>
        <v>97.214267697375263</v>
      </c>
      <c r="N9" s="19"/>
    </row>
    <row r="10" spans="1:14" ht="24.95" customHeight="1" x14ac:dyDescent="0.25">
      <c r="A10" s="10">
        <v>4</v>
      </c>
      <c r="B10" s="22" t="s">
        <v>16</v>
      </c>
      <c r="C10" s="16">
        <v>86969</v>
      </c>
      <c r="D10" s="17">
        <f t="shared" si="6"/>
        <v>3.3</v>
      </c>
      <c r="E10" s="16">
        <v>82479</v>
      </c>
      <c r="F10" s="17">
        <f t="shared" si="2"/>
        <v>3</v>
      </c>
      <c r="G10" s="16">
        <v>87719</v>
      </c>
      <c r="H10" s="17">
        <f t="shared" si="3"/>
        <v>3.2</v>
      </c>
      <c r="I10" s="16">
        <v>88318</v>
      </c>
      <c r="J10" s="17">
        <f t="shared" si="4"/>
        <v>3.1</v>
      </c>
      <c r="K10" s="16">
        <v>90330</v>
      </c>
      <c r="L10" s="17">
        <f t="shared" ref="L10:L19" si="7">ROUND(K10/$K$5*100,1)</f>
        <v>3.2</v>
      </c>
      <c r="M10" s="18">
        <f t="shared" si="5"/>
        <v>103.86459543055571</v>
      </c>
      <c r="N10" s="19"/>
    </row>
    <row r="11" spans="1:14" ht="24.95" customHeight="1" x14ac:dyDescent="0.25">
      <c r="A11" s="10">
        <v>5</v>
      </c>
      <c r="B11" s="22" t="s">
        <v>17</v>
      </c>
      <c r="C11" s="16">
        <v>163378</v>
      </c>
      <c r="D11" s="17">
        <f t="shared" si="6"/>
        <v>6.2</v>
      </c>
      <c r="E11" s="16">
        <v>180255</v>
      </c>
      <c r="F11" s="17">
        <f>ROUND(E11/$E$5*100,1)</f>
        <v>6.7</v>
      </c>
      <c r="G11" s="16">
        <v>170912</v>
      </c>
      <c r="H11" s="17">
        <f t="shared" si="3"/>
        <v>6.2</v>
      </c>
      <c r="I11" s="16">
        <v>163178</v>
      </c>
      <c r="J11" s="17">
        <f t="shared" si="4"/>
        <v>5.8</v>
      </c>
      <c r="K11" s="16">
        <v>172334</v>
      </c>
      <c r="L11" s="17">
        <f>ROUND(K11/$K$5*100,1)</f>
        <v>6</v>
      </c>
      <c r="M11" s="18">
        <f t="shared" si="5"/>
        <v>105.48176621087295</v>
      </c>
      <c r="N11" s="19"/>
    </row>
    <row r="12" spans="1:14" ht="24.95" customHeight="1" x14ac:dyDescent="0.25">
      <c r="A12" s="10">
        <v>6</v>
      </c>
      <c r="B12" s="22" t="s">
        <v>18</v>
      </c>
      <c r="C12" s="16">
        <v>98348</v>
      </c>
      <c r="D12" s="17">
        <f t="shared" si="6"/>
        <v>3.8</v>
      </c>
      <c r="E12" s="16">
        <v>97819</v>
      </c>
      <c r="F12" s="17">
        <f t="shared" si="2"/>
        <v>3.6</v>
      </c>
      <c r="G12" s="16">
        <v>99142</v>
      </c>
      <c r="H12" s="17">
        <f t="shared" si="3"/>
        <v>3.6</v>
      </c>
      <c r="I12" s="16">
        <v>103631</v>
      </c>
      <c r="J12" s="17">
        <f t="shared" si="4"/>
        <v>3.7</v>
      </c>
      <c r="K12" s="16">
        <v>105902</v>
      </c>
      <c r="L12" s="17">
        <f>ROUND(K12/$K$5*100,1)</f>
        <v>3.7</v>
      </c>
      <c r="M12" s="18">
        <f t="shared" si="5"/>
        <v>107.68088827429129</v>
      </c>
      <c r="N12" s="19"/>
    </row>
    <row r="13" spans="1:14" ht="24.95" customHeight="1" x14ac:dyDescent="0.25">
      <c r="A13" s="10">
        <v>7</v>
      </c>
      <c r="B13" s="22" t="s">
        <v>19</v>
      </c>
      <c r="C13" s="16">
        <v>241593</v>
      </c>
      <c r="D13" s="17">
        <f t="shared" si="6"/>
        <v>9.1999999999999993</v>
      </c>
      <c r="E13" s="16">
        <v>267590</v>
      </c>
      <c r="F13" s="17">
        <f t="shared" si="2"/>
        <v>9.9</v>
      </c>
      <c r="G13" s="16">
        <v>267672</v>
      </c>
      <c r="H13" s="17">
        <f>ROUND(G13/$G$5*100,1)</f>
        <v>9.6999999999999993</v>
      </c>
      <c r="I13" s="16">
        <v>283165</v>
      </c>
      <c r="J13" s="17">
        <f>ROUND(I13/$I$5*100,1)</f>
        <v>10.1</v>
      </c>
      <c r="K13" s="16">
        <v>296774</v>
      </c>
      <c r="L13" s="17">
        <f t="shared" si="7"/>
        <v>10.4</v>
      </c>
      <c r="M13" s="18">
        <f t="shared" si="5"/>
        <v>122.84047964965872</v>
      </c>
      <c r="N13" s="19"/>
    </row>
    <row r="14" spans="1:14" ht="24.95" customHeight="1" x14ac:dyDescent="0.25">
      <c r="A14" s="10">
        <v>8</v>
      </c>
      <c r="B14" s="22" t="s">
        <v>20</v>
      </c>
      <c r="C14" s="16">
        <v>384989</v>
      </c>
      <c r="D14" s="17">
        <f t="shared" si="6"/>
        <v>14.7</v>
      </c>
      <c r="E14" s="16">
        <v>333962</v>
      </c>
      <c r="F14" s="17">
        <f t="shared" si="2"/>
        <v>12.3</v>
      </c>
      <c r="G14" s="16">
        <v>334802</v>
      </c>
      <c r="H14" s="17">
        <f>ROUND(G14/$G$5*100,1)</f>
        <v>12.2</v>
      </c>
      <c r="I14" s="16">
        <v>345798</v>
      </c>
      <c r="J14" s="17">
        <f t="shared" si="4"/>
        <v>12.3</v>
      </c>
      <c r="K14" s="16">
        <v>359093</v>
      </c>
      <c r="L14" s="17">
        <f t="shared" si="7"/>
        <v>12.6</v>
      </c>
      <c r="M14" s="18">
        <f t="shared" si="5"/>
        <v>93.273574050167667</v>
      </c>
      <c r="N14" s="19"/>
    </row>
    <row r="15" spans="1:14" ht="24.95" customHeight="1" x14ac:dyDescent="0.25">
      <c r="A15" s="10">
        <v>9</v>
      </c>
      <c r="B15" s="22" t="s">
        <v>21</v>
      </c>
      <c r="C15" s="16">
        <v>137416</v>
      </c>
      <c r="D15" s="17">
        <f t="shared" si="6"/>
        <v>5.3</v>
      </c>
      <c r="E15" s="16">
        <v>154646</v>
      </c>
      <c r="F15" s="17">
        <f t="shared" si="2"/>
        <v>5.7</v>
      </c>
      <c r="G15" s="16">
        <v>157357</v>
      </c>
      <c r="H15" s="17">
        <f t="shared" si="3"/>
        <v>5.7</v>
      </c>
      <c r="I15" s="16">
        <v>164520</v>
      </c>
      <c r="J15" s="17">
        <f t="shared" si="4"/>
        <v>5.8</v>
      </c>
      <c r="K15" s="16">
        <v>172541</v>
      </c>
      <c r="L15" s="17">
        <f>ROUND(K15/$K$5*100,1)</f>
        <v>6</v>
      </c>
      <c r="M15" s="18">
        <f t="shared" si="5"/>
        <v>125.5610700355126</v>
      </c>
      <c r="N15" s="19"/>
    </row>
    <row r="16" spans="1:14" ht="24.95" customHeight="1" x14ac:dyDescent="0.25">
      <c r="A16" s="10">
        <v>10</v>
      </c>
      <c r="B16" s="22" t="s">
        <v>22</v>
      </c>
      <c r="C16" s="16">
        <v>43852</v>
      </c>
      <c r="D16" s="17">
        <f t="shared" si="6"/>
        <v>1.7</v>
      </c>
      <c r="E16" s="16">
        <v>39295</v>
      </c>
      <c r="F16" s="17">
        <f>ROUND(E16/$E$5*100,1)-0.1</f>
        <v>1.4</v>
      </c>
      <c r="G16" s="16">
        <v>39352</v>
      </c>
      <c r="H16" s="17">
        <f>ROUND(G16/$G$5*100,1)</f>
        <v>1.4</v>
      </c>
      <c r="I16" s="16">
        <v>40294</v>
      </c>
      <c r="J16" s="17">
        <f>ROUND(I16/$I$5*100,1)</f>
        <v>1.4</v>
      </c>
      <c r="K16" s="16">
        <v>42602</v>
      </c>
      <c r="L16" s="17">
        <f t="shared" si="7"/>
        <v>1.5</v>
      </c>
      <c r="M16" s="18">
        <f t="shared" si="5"/>
        <v>97.149502873301103</v>
      </c>
      <c r="N16" s="19"/>
    </row>
    <row r="17" spans="1:14" ht="24.95" customHeight="1" x14ac:dyDescent="0.25">
      <c r="A17" s="10">
        <v>11</v>
      </c>
      <c r="B17" s="22" t="s">
        <v>23</v>
      </c>
      <c r="C17" s="16">
        <v>102864</v>
      </c>
      <c r="D17" s="17">
        <f>ROUND(C17/$C$5*100,1)</f>
        <v>3.9</v>
      </c>
      <c r="E17" s="16">
        <v>142266</v>
      </c>
      <c r="F17" s="17">
        <f t="shared" si="2"/>
        <v>5.3</v>
      </c>
      <c r="G17" s="16">
        <v>130846</v>
      </c>
      <c r="H17" s="17">
        <f>ROUND(G17/$G$5*100,1)</f>
        <v>4.8</v>
      </c>
      <c r="I17" s="16">
        <v>115566</v>
      </c>
      <c r="J17" s="17">
        <f t="shared" si="4"/>
        <v>4.0999999999999996</v>
      </c>
      <c r="K17" s="16">
        <v>107465</v>
      </c>
      <c r="L17" s="17">
        <f t="shared" si="7"/>
        <v>3.8</v>
      </c>
      <c r="M17" s="18">
        <f>+K17/C17*100</f>
        <v>104.47289625136102</v>
      </c>
      <c r="N17" s="19"/>
    </row>
    <row r="18" spans="1:14" ht="24.95" customHeight="1" x14ac:dyDescent="0.25">
      <c r="A18" s="10">
        <v>12</v>
      </c>
      <c r="B18" s="22" t="s">
        <v>24</v>
      </c>
      <c r="C18" s="16">
        <v>323567</v>
      </c>
      <c r="D18" s="17">
        <f>ROUND(C18/$C$5*100,1)</f>
        <v>12.4</v>
      </c>
      <c r="E18" s="16">
        <v>324016</v>
      </c>
      <c r="F18" s="17">
        <f t="shared" si="2"/>
        <v>12</v>
      </c>
      <c r="G18" s="16">
        <v>333906</v>
      </c>
      <c r="H18" s="17">
        <f t="shared" si="3"/>
        <v>12.1</v>
      </c>
      <c r="I18" s="16">
        <v>364345</v>
      </c>
      <c r="J18" s="17">
        <f t="shared" si="4"/>
        <v>13</v>
      </c>
      <c r="K18" s="16">
        <v>369750</v>
      </c>
      <c r="L18" s="17">
        <f t="shared" si="7"/>
        <v>13</v>
      </c>
      <c r="M18" s="18">
        <f t="shared" si="5"/>
        <v>114.27308718132565</v>
      </c>
      <c r="N18" s="19"/>
    </row>
    <row r="19" spans="1:14" ht="24.95" customHeight="1" x14ac:dyDescent="0.25">
      <c r="A19" s="10">
        <v>13</v>
      </c>
      <c r="B19" s="22" t="s">
        <v>25</v>
      </c>
      <c r="C19" s="16">
        <v>146641</v>
      </c>
      <c r="D19" s="17">
        <f t="shared" si="6"/>
        <v>5.6</v>
      </c>
      <c r="E19" s="16">
        <v>148162</v>
      </c>
      <c r="F19" s="17">
        <f t="shared" si="2"/>
        <v>5.5</v>
      </c>
      <c r="G19" s="16">
        <v>152004</v>
      </c>
      <c r="H19" s="17">
        <f t="shared" si="3"/>
        <v>5.5</v>
      </c>
      <c r="I19" s="16">
        <v>148529</v>
      </c>
      <c r="J19" s="17">
        <f t="shared" si="4"/>
        <v>5.3</v>
      </c>
      <c r="K19" s="16">
        <v>154231</v>
      </c>
      <c r="L19" s="17">
        <f t="shared" si="7"/>
        <v>5.4</v>
      </c>
      <c r="M19" s="18">
        <f t="shared" si="5"/>
        <v>105.17590578351212</v>
      </c>
      <c r="N19" s="19"/>
    </row>
    <row r="20" spans="1:14" x14ac:dyDescent="0.25">
      <c r="N20" s="19"/>
    </row>
    <row r="21" spans="1:14" x14ac:dyDescent="0.25">
      <c r="B21" s="23" t="s">
        <v>26</v>
      </c>
    </row>
    <row r="23" spans="1:14" x14ac:dyDescent="0.25">
      <c r="C23" s="19"/>
      <c r="D23" s="19"/>
      <c r="E23" s="19"/>
      <c r="F23" s="19"/>
      <c r="G23" s="19"/>
      <c r="H23" s="19"/>
    </row>
  </sheetData>
  <mergeCells count="9">
    <mergeCell ref="A1:M1"/>
    <mergeCell ref="A3:A4"/>
    <mergeCell ref="B3:B4"/>
    <mergeCell ref="C3:D3"/>
    <mergeCell ref="E3:F3"/>
    <mergeCell ref="G3:H3"/>
    <mergeCell ref="I3:J3"/>
    <mergeCell ref="K3:L3"/>
    <mergeCell ref="M3:M4"/>
  </mergeCells>
  <printOptions horizontalCentered="1"/>
  <pageMargins left="0.19685039370078741" right="0.19685039370078741" top="0.59055118110236227" bottom="0.39370078740157483" header="0.31496062992125984" footer="0.31496062992125984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meva</vt:lpstr>
      <vt:lpstr>meva!Заголовки_для_печати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Javlonbek Xolov</dc:creator>
  <cp:lastModifiedBy>Javlonbek Xolov</cp:lastModifiedBy>
  <dcterms:created xsi:type="dcterms:W3CDTF">2022-05-21T11:14:27Z</dcterms:created>
  <dcterms:modified xsi:type="dcterms:W3CDTF">2022-05-21T11:14:49Z</dcterms:modified>
</cp:coreProperties>
</file>